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14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K35" i="1" l="1"/>
  <c r="K36" i="1"/>
  <c r="K17" i="1" l="1"/>
  <c r="K16" i="1"/>
  <c r="K8" i="1"/>
  <c r="K11" i="1"/>
  <c r="K39" i="1"/>
  <c r="K38" i="1"/>
  <c r="K37" i="1"/>
  <c r="K34" i="1"/>
  <c r="K33" i="1"/>
  <c r="K29" i="1"/>
  <c r="K28" i="1"/>
  <c r="K27" i="1"/>
  <c r="K26" i="1"/>
  <c r="K25" i="1"/>
  <c r="K20" i="1"/>
  <c r="K19" i="1"/>
  <c r="K18" i="1"/>
  <c r="K15" i="1"/>
  <c r="K14" i="1"/>
  <c r="K7" i="1"/>
  <c r="K6" i="1"/>
  <c r="B195" i="1" l="1"/>
  <c r="A195" i="1"/>
  <c r="L194" i="1"/>
  <c r="J194" i="1"/>
  <c r="I194" i="1"/>
  <c r="H194" i="1"/>
  <c r="G194" i="1"/>
  <c r="F194" i="1"/>
  <c r="B185" i="1"/>
  <c r="A185" i="1"/>
  <c r="L184" i="1"/>
  <c r="B176" i="1"/>
  <c r="A176" i="1"/>
  <c r="L175" i="1"/>
  <c r="J175" i="1"/>
  <c r="I175" i="1"/>
  <c r="H175" i="1"/>
  <c r="G175" i="1"/>
  <c r="F175" i="1"/>
  <c r="B166" i="1"/>
  <c r="A166" i="1"/>
  <c r="L165" i="1"/>
  <c r="B157" i="1"/>
  <c r="A157" i="1"/>
  <c r="L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G119" i="1"/>
  <c r="F138" i="1"/>
  <c r="G138" i="1"/>
  <c r="J138" i="1"/>
  <c r="J146" i="1" s="1"/>
  <c r="I138" i="1"/>
  <c r="I146" i="1" s="1"/>
  <c r="H119" i="1"/>
  <c r="I119" i="1"/>
  <c r="J119" i="1"/>
  <c r="L100" i="1"/>
  <c r="I100" i="1"/>
  <c r="G100" i="1"/>
  <c r="H100" i="1"/>
  <c r="F100" i="1"/>
  <c r="I81" i="1"/>
  <c r="F81" i="1"/>
  <c r="J81" i="1"/>
  <c r="L81" i="1"/>
  <c r="H43" i="1"/>
  <c r="G43" i="1"/>
  <c r="F43" i="1"/>
  <c r="L43" i="1"/>
  <c r="L24" i="1"/>
  <c r="I24" i="1"/>
  <c r="J24" i="1"/>
  <c r="F24" i="1"/>
  <c r="G24" i="1"/>
  <c r="H24" i="1"/>
  <c r="I43" i="1"/>
  <c r="J43" i="1"/>
  <c r="F62" i="1"/>
  <c r="L62" i="1"/>
  <c r="G81" i="1"/>
  <c r="H81" i="1"/>
  <c r="J100" i="1"/>
  <c r="F119" i="1"/>
  <c r="H138" i="1"/>
  <c r="H146" i="1" s="1"/>
  <c r="J156" i="1" l="1"/>
  <c r="J157" i="1" s="1"/>
  <c r="G146" i="1"/>
  <c r="F146" i="1"/>
  <c r="I156" i="1"/>
  <c r="I157" i="1" s="1"/>
  <c r="H156" i="1"/>
  <c r="H157" i="1" s="1"/>
  <c r="L196" i="1"/>
  <c r="J165" i="1" l="1"/>
  <c r="G156" i="1"/>
  <c r="G157" i="1" s="1"/>
  <c r="G165" i="1" s="1"/>
  <c r="F156" i="1"/>
  <c r="F157" i="1" s="1"/>
  <c r="I165" i="1"/>
  <c r="H165" i="1"/>
  <c r="H176" i="1" l="1"/>
  <c r="H184" i="1" s="1"/>
  <c r="H195" i="1" s="1"/>
  <c r="I176" i="1"/>
  <c r="I184" i="1" s="1"/>
  <c r="I195" i="1" s="1"/>
  <c r="G176" i="1"/>
  <c r="G184" i="1" s="1"/>
  <c r="G195" i="1" s="1"/>
  <c r="G196" i="1" s="1"/>
  <c r="J176" i="1"/>
  <c r="J184" i="1" s="1"/>
  <c r="J195" i="1" s="1"/>
  <c r="F165" i="1"/>
  <c r="H196" i="1" l="1"/>
  <c r="J196" i="1"/>
  <c r="F176" i="1"/>
  <c r="F184" i="1" s="1"/>
  <c r="F195" i="1" s="1"/>
  <c r="I196" i="1"/>
  <c r="F196" i="1" l="1"/>
</calcChain>
</file>

<file path=xl/sharedStrings.xml><?xml version="1.0" encoding="utf-8"?>
<sst xmlns="http://schemas.openxmlformats.org/spreadsheetml/2006/main" count="385" uniqueCount="140">
  <si>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</si>
  <si>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</si>
  <si>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</si>
  <si>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</si>
  <si>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</si>
  <si>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</si>
  <si>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</si>
  <si>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</si>
  <si>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</si>
  <si>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</si>
  <si>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</si>
  <si>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</si>
  <si>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</si>
  <si>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</si>
  <si>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</si>
  <si>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</si>
  <si>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</si>
  <si>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</si>
  <si>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</si>
  <si>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</si>
  <si>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</si>
  <si>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</si>
  <si>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</si>
  <si>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</si>
  <si>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</si>
  <si>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</si>
  <si>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</si>
  <si>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</si>
  <si>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</si>
  <si>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</si>
  <si>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</si>
  <si>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</si>
  <si>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</si>
  <si>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</si>
  <si>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</si>
  <si>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</si>
  <si>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</si>
  <si>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</si>
  <si>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</si>
  <si>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вязкая с маслом сливочным</t>
  </si>
  <si>
    <t>Сыр (порциями)</t>
  </si>
  <si>
    <t>Батон витаминизированный</t>
  </si>
  <si>
    <t>Чай с сахаром</t>
  </si>
  <si>
    <t>Огурчик "Пикантный"</t>
  </si>
  <si>
    <t>Свекольник со сметаной</t>
  </si>
  <si>
    <t>Греча отварная с маслом</t>
  </si>
  <si>
    <t xml:space="preserve">Голубцы с мясом и рисом (ленивые) </t>
  </si>
  <si>
    <t>Сок</t>
  </si>
  <si>
    <t>Хлеб пшеничный</t>
  </si>
  <si>
    <t>Хлеб ржаной</t>
  </si>
  <si>
    <t>Омлет запеченный или паровой</t>
  </si>
  <si>
    <t>Овощи в нарезке (Огурец)</t>
  </si>
  <si>
    <t>Фрукты</t>
  </si>
  <si>
    <t>Чай с лимоном</t>
  </si>
  <si>
    <t>Суп-пюре из картофеля</t>
  </si>
  <si>
    <t>Гренки (сухарики)</t>
  </si>
  <si>
    <t>Макаронные изделия отварные с сыром</t>
  </si>
  <si>
    <t>Биточки (котлеты) из мяса кур</t>
  </si>
  <si>
    <t>Компот из сухофруктов</t>
  </si>
  <si>
    <t>Каша геркулесовая молочная с маслом сливочным</t>
  </si>
  <si>
    <t>Творожок Детский</t>
  </si>
  <si>
    <t>Чай ягодный</t>
  </si>
  <si>
    <t>-</t>
  </si>
  <si>
    <t>8/4</t>
  </si>
  <si>
    <t>28/10</t>
  </si>
  <si>
    <t>Картофельное пюре</t>
  </si>
  <si>
    <t>Рыба, запеченная в молочном соусе</t>
  </si>
  <si>
    <t>Напиток из шиповника</t>
  </si>
  <si>
    <t>6/2</t>
  </si>
  <si>
    <t>3/3</t>
  </si>
  <si>
    <t>6/7</t>
  </si>
  <si>
    <t>37/10</t>
  </si>
  <si>
    <t>Каша пшенная молочная с маслом сливочным</t>
  </si>
  <si>
    <t>Масло сливочное</t>
  </si>
  <si>
    <t>11/4</t>
  </si>
  <si>
    <t>2/6</t>
  </si>
  <si>
    <t>27/10</t>
  </si>
  <si>
    <t>Суп картофельный с вермишелью</t>
  </si>
  <si>
    <t xml:space="preserve">Мясо, тушенное с овощами </t>
  </si>
  <si>
    <t xml:space="preserve">Напиток из свежих ягод </t>
  </si>
  <si>
    <t>18/2</t>
  </si>
  <si>
    <t>3/8</t>
  </si>
  <si>
    <t>05/10</t>
  </si>
  <si>
    <t>Каша манная молочная с маслом сливочным</t>
  </si>
  <si>
    <t>Йогурт</t>
  </si>
  <si>
    <t>5/4</t>
  </si>
  <si>
    <t>29/10</t>
  </si>
  <si>
    <t>Суп картофельный с горохом</t>
  </si>
  <si>
    <t>Голень цыпленка, запеченая по-домашнему</t>
  </si>
  <si>
    <t>Напиток с витаминами Витошка</t>
  </si>
  <si>
    <t>16/2</t>
  </si>
  <si>
    <t>40/2</t>
  </si>
  <si>
    <t>43/3</t>
  </si>
  <si>
    <t>1/9</t>
  </si>
  <si>
    <t>47/3</t>
  </si>
  <si>
    <t>5/9</t>
  </si>
  <si>
    <t>Борщ со сметаной</t>
  </si>
  <si>
    <t>2/2</t>
  </si>
  <si>
    <t>6/8</t>
  </si>
  <si>
    <t>3/10</t>
  </si>
  <si>
    <t>Каша молочная ассорти (рис, гречневая крупа) с маслом сливочным</t>
  </si>
  <si>
    <t>19/4</t>
  </si>
  <si>
    <t>4/13</t>
  </si>
  <si>
    <t>Суп-лапша на курином бульоне</t>
  </si>
  <si>
    <t>Рагу из мяса кур</t>
  </si>
  <si>
    <t>22/2</t>
  </si>
  <si>
    <t>3/9</t>
  </si>
  <si>
    <t>Каша овсяная молочная с маслом сливочным</t>
  </si>
  <si>
    <t>6/4</t>
  </si>
  <si>
    <t>Рассольник "Домашний" со сметаной</t>
  </si>
  <si>
    <t>Макаронные изделия отварные</t>
  </si>
  <si>
    <t>Зразы из мяса</t>
  </si>
  <si>
    <t>46/3</t>
  </si>
  <si>
    <t>34/8</t>
  </si>
  <si>
    <t>10/2</t>
  </si>
  <si>
    <t>6/10</t>
  </si>
  <si>
    <t>Каша ячневая молочная с маслом сливочным</t>
  </si>
  <si>
    <t>15/4</t>
  </si>
  <si>
    <t>Каша рисовая рассыпчатая</t>
  </si>
  <si>
    <t>Филе цыпленка, тушеное с овощами</t>
  </si>
  <si>
    <t>31/2</t>
  </si>
  <si>
    <t>2/9</t>
  </si>
  <si>
    <t>Каша гречневая рассыпчатая с мясом</t>
  </si>
  <si>
    <t>Напиток из свежих ягод</t>
  </si>
  <si>
    <t>Батон с маслом сливочным</t>
  </si>
  <si>
    <t>Батон витаминизированный с маслом сливочным</t>
  </si>
  <si>
    <t>Щи из свежей капусты со сметаной на мясном бульоне</t>
  </si>
  <si>
    <t>Омлет запеченный или паровой с маслом сливочным</t>
  </si>
  <si>
    <t>Сыр</t>
  </si>
  <si>
    <t>Рис отварной с маслом сливочным</t>
  </si>
  <si>
    <t>Повидло</t>
  </si>
  <si>
    <t>Суп-пюре из разных овощей с гренками</t>
  </si>
  <si>
    <t>Плов со свининой</t>
  </si>
  <si>
    <t>Бутерброд с маслом сливочным</t>
  </si>
  <si>
    <t>Помидор "Пикантный"</t>
  </si>
  <si>
    <t>Суп Крестьянский с крупой со сметаной</t>
  </si>
  <si>
    <t>Рыба, запеченная в омлете</t>
  </si>
  <si>
    <t>Управляющая</t>
  </si>
  <si>
    <t>Половникова А.Ф.</t>
  </si>
  <si>
    <t>Муниципальное автономное общеобразовательное учреждение средняя общеобразовательная школа № 61 с углубленным изучением отдельных предметов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</si>
</sst>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1" fillId="0" borderId="5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139</v>
      </c>
      <c r="D1" s="57"/>
      <c r="E1" s="57"/>
      <c r="F1" s="12" t="s">
        <v>16</v>
      </c>
      <c r="G1" s="2" t="s">
        <v>17</v>
      </c>
      <c r="H1" s="58" t="s">
        <v>137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138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260</v>
      </c>
      <c r="G6" s="40">
        <v>4.67</v>
      </c>
      <c r="H6" s="40">
        <v>5.7</v>
      </c>
      <c r="I6" s="40">
        <v>36.39</v>
      </c>
      <c r="J6" s="40">
        <v>214.69106880000001</v>
      </c>
      <c r="K6" s="41" t="str">
        <f>"9/4"</f>
        <v>9/4</v>
      </c>
      <c r="L6" s="50">
        <v>38.22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20</v>
      </c>
      <c r="G7" s="43">
        <v>3.95</v>
      </c>
      <c r="H7" s="43">
        <v>3.99</v>
      </c>
      <c r="I7" s="43">
        <v>0</v>
      </c>
      <c r="J7" s="43">
        <v>52.59</v>
      </c>
      <c r="K7" s="44" t="str">
        <f>"4/13"</f>
        <v>4/13</v>
      </c>
      <c r="L7" s="50">
        <v>22.61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0.08</v>
      </c>
      <c r="H8" s="43">
        <v>0.02</v>
      </c>
      <c r="I8" s="43">
        <v>9.84</v>
      </c>
      <c r="J8" s="43">
        <v>37.802231999999989</v>
      </c>
      <c r="K8" s="44" t="str">
        <f>"27/10"</f>
        <v>27/10</v>
      </c>
      <c r="L8" s="50">
        <v>3.66</v>
      </c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35</v>
      </c>
      <c r="G9" s="43">
        <v>2.31</v>
      </c>
      <c r="H9" s="43">
        <v>0.42</v>
      </c>
      <c r="I9" s="43">
        <v>14.6</v>
      </c>
      <c r="J9" s="43">
        <v>67.680000000000007</v>
      </c>
      <c r="K9" s="44" t="s">
        <v>62</v>
      </c>
      <c r="L9" s="50">
        <v>1.68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124</v>
      </c>
      <c r="F11" s="43">
        <v>60</v>
      </c>
      <c r="G11" s="43">
        <v>3.88</v>
      </c>
      <c r="H11" s="43">
        <v>7.7</v>
      </c>
      <c r="I11" s="43">
        <v>23.58</v>
      </c>
      <c r="J11" s="43">
        <v>181.08</v>
      </c>
      <c r="K11" s="44" t="str">
        <f>"-"</f>
        <v>-</v>
      </c>
      <c r="L11" s="43">
        <v>16.32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I13" si="0">SUM(G6:G12)</f>
        <v>14.89</v>
      </c>
      <c r="H13" s="19">
        <f t="shared" si="0"/>
        <v>17.830000000000002</v>
      </c>
      <c r="I13" s="19">
        <f t="shared" si="0"/>
        <v>84.41</v>
      </c>
      <c r="J13" s="19">
        <f>SUM(J6:J12)</f>
        <v>553.84330080000007</v>
      </c>
      <c r="K13" s="25"/>
      <c r="L13" s="19">
        <f t="shared" ref="L13" si="1">SUM(L6:L12)</f>
        <v>82.490000000000009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20</v>
      </c>
      <c r="G14" s="43">
        <v>0.16</v>
      </c>
      <c r="H14" s="43">
        <v>0.02</v>
      </c>
      <c r="I14" s="43">
        <v>0.69</v>
      </c>
      <c r="J14" s="43">
        <v>3.1222799999999995</v>
      </c>
      <c r="K14" s="44" t="str">
        <f>"-"</f>
        <v>-</v>
      </c>
      <c r="L14" s="43">
        <v>5.7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2.13</v>
      </c>
      <c r="H15" s="43">
        <v>5.25</v>
      </c>
      <c r="I15" s="43">
        <v>12.72</v>
      </c>
      <c r="J15" s="43">
        <v>120.58199999999999</v>
      </c>
      <c r="K15" s="44" t="str">
        <f>"2/2"</f>
        <v>2/2</v>
      </c>
      <c r="L15" s="43">
        <v>23.06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6.27</v>
      </c>
      <c r="H16" s="43">
        <v>6.47</v>
      </c>
      <c r="I16" s="43">
        <v>6.42</v>
      </c>
      <c r="J16" s="43">
        <v>107.73765332692302</v>
      </c>
      <c r="K16" s="44" t="str">
        <f>"48/8"</f>
        <v>48/8</v>
      </c>
      <c r="L16" s="43">
        <v>59.06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6.59</v>
      </c>
      <c r="H17" s="43">
        <v>3.54</v>
      </c>
      <c r="I17" s="43">
        <v>34.49</v>
      </c>
      <c r="J17" s="43">
        <v>187.3969065</v>
      </c>
      <c r="K17" s="44" t="str">
        <f>"39/3"</f>
        <v>39/3</v>
      </c>
      <c r="L17" s="43">
        <v>16.13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0.2</v>
      </c>
      <c r="I18" s="43">
        <v>20.6</v>
      </c>
      <c r="J18" s="43">
        <v>86.47999999999999</v>
      </c>
      <c r="K18" s="44" t="str">
        <f>"-"</f>
        <v>-</v>
      </c>
      <c r="L18" s="43">
        <v>10.72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35</v>
      </c>
      <c r="G19" s="43">
        <v>2.31</v>
      </c>
      <c r="H19" s="43">
        <v>0.23</v>
      </c>
      <c r="I19" s="43">
        <v>16.420000000000002</v>
      </c>
      <c r="J19" s="43">
        <v>78.365349999999992</v>
      </c>
      <c r="K19" s="44" t="str">
        <f>"-"</f>
        <v>-</v>
      </c>
      <c r="L19" s="43">
        <v>2.27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25</v>
      </c>
      <c r="G20" s="43">
        <v>1.65</v>
      </c>
      <c r="H20" s="43">
        <v>0.3</v>
      </c>
      <c r="I20" s="43">
        <v>10.43</v>
      </c>
      <c r="J20" s="43">
        <v>48.344999999999999</v>
      </c>
      <c r="K20" s="44" t="str">
        <f>"-"</f>
        <v>-</v>
      </c>
      <c r="L20" s="43">
        <v>1.2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20.109999999999996</v>
      </c>
      <c r="H23" s="19">
        <f t="shared" si="2"/>
        <v>16.009999999999998</v>
      </c>
      <c r="I23" s="19">
        <f t="shared" si="2"/>
        <v>101.77000000000001</v>
      </c>
      <c r="J23" s="19">
        <f t="shared" si="2"/>
        <v>632.02918982692313</v>
      </c>
      <c r="K23" s="25"/>
      <c r="L23" s="19">
        <f t="shared" ref="L23" si="3">SUM(L14:L22)</f>
        <v>118.13999999999999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1355</v>
      </c>
      <c r="G24" s="32">
        <f t="shared" ref="G24:J24" si="4">G13+G23</f>
        <v>35</v>
      </c>
      <c r="H24" s="32">
        <f t="shared" si="4"/>
        <v>33.840000000000003</v>
      </c>
      <c r="I24" s="32">
        <f t="shared" si="4"/>
        <v>186.18</v>
      </c>
      <c r="J24" s="32">
        <f t="shared" si="4"/>
        <v>1185.8724906269231</v>
      </c>
      <c r="K24" s="32"/>
      <c r="L24" s="32">
        <f t="shared" ref="L24" si="5">L13+L23</f>
        <v>200.63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14.59</v>
      </c>
      <c r="H25" s="40">
        <v>15.53</v>
      </c>
      <c r="I25" s="40">
        <v>15.9</v>
      </c>
      <c r="J25" s="40">
        <v>211.22885099999999</v>
      </c>
      <c r="K25" s="41" t="str">
        <f>"2/6"</f>
        <v>2/6</v>
      </c>
      <c r="L25" s="40">
        <v>43.39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20</v>
      </c>
      <c r="G26" s="43">
        <v>0.16</v>
      </c>
      <c r="H26" s="43">
        <v>0</v>
      </c>
      <c r="I26" s="43">
        <v>0.02</v>
      </c>
      <c r="J26" s="43">
        <v>3.1222799999999995</v>
      </c>
      <c r="K26" s="44" t="str">
        <f>"-"</f>
        <v>-</v>
      </c>
      <c r="L26" s="43">
        <v>4.3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100</v>
      </c>
      <c r="G27" s="43">
        <v>0.4</v>
      </c>
      <c r="H27" s="43">
        <v>0</v>
      </c>
      <c r="I27" s="43">
        <v>0.4</v>
      </c>
      <c r="J27" s="43">
        <v>48.68</v>
      </c>
      <c r="K27" s="44" t="str">
        <f>"-"</f>
        <v>-</v>
      </c>
      <c r="L27" s="43">
        <v>28.8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35</v>
      </c>
      <c r="G28" s="43">
        <v>2.7</v>
      </c>
      <c r="H28" s="43">
        <v>0</v>
      </c>
      <c r="I28" s="43">
        <v>1.05</v>
      </c>
      <c r="J28" s="43">
        <v>94.331999999999979</v>
      </c>
      <c r="K28" s="44" t="str">
        <f>"-"</f>
        <v>-</v>
      </c>
      <c r="L28" s="43">
        <v>3.53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200</v>
      </c>
      <c r="G29" s="43">
        <v>0.12</v>
      </c>
      <c r="H29" s="43">
        <v>0</v>
      </c>
      <c r="I29" s="43">
        <v>0.02</v>
      </c>
      <c r="J29" s="43">
        <v>38.659836097560984</v>
      </c>
      <c r="K29" s="44" t="str">
        <f>"29/10"</f>
        <v>29/10</v>
      </c>
      <c r="L29" s="43">
        <v>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17.970000000000002</v>
      </c>
      <c r="H32" s="19">
        <f t="shared" ref="H32" si="7">SUM(H25:H31)</f>
        <v>15.53</v>
      </c>
      <c r="I32" s="19">
        <f t="shared" ref="I32" si="8">SUM(I25:I31)</f>
        <v>17.39</v>
      </c>
      <c r="J32" s="19">
        <f t="shared" ref="J32:L32" si="9">SUM(J25:J31)</f>
        <v>396.02296709756092</v>
      </c>
      <c r="K32" s="25"/>
      <c r="L32" s="19">
        <f t="shared" si="9"/>
        <v>84.02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250</v>
      </c>
      <c r="G33" s="43">
        <v>3.2</v>
      </c>
      <c r="H33" s="43">
        <v>1.44</v>
      </c>
      <c r="I33" s="43">
        <v>3.66</v>
      </c>
      <c r="J33" s="43">
        <v>111.34196249999999</v>
      </c>
      <c r="K33" s="44" t="str">
        <f>"29/2"</f>
        <v>29/2</v>
      </c>
      <c r="L33" s="43">
        <v>36.799999999999997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10</v>
      </c>
      <c r="G34" s="43">
        <v>0.86</v>
      </c>
      <c r="H34" s="43">
        <v>0</v>
      </c>
      <c r="I34" s="43">
        <v>0.1</v>
      </c>
      <c r="J34" s="43">
        <v>25.200647999999997</v>
      </c>
      <c r="K34" s="44" t="str">
        <f>"40/2"</f>
        <v>40/2</v>
      </c>
      <c r="L34" s="43">
        <v>1.04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80</v>
      </c>
      <c r="G35" s="43">
        <v>11.87</v>
      </c>
      <c r="H35" s="43">
        <v>10.79</v>
      </c>
      <c r="I35" s="43">
        <v>9.9499999999999993</v>
      </c>
      <c r="J35" s="43">
        <v>166.95616799999999</v>
      </c>
      <c r="K35" s="44" t="str">
        <f>"5/9"</f>
        <v>5/9</v>
      </c>
      <c r="L35" s="43">
        <v>45.07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6.67</v>
      </c>
      <c r="H36" s="43">
        <v>2</v>
      </c>
      <c r="I36" s="43">
        <v>4.68</v>
      </c>
      <c r="J36" s="43">
        <v>185.879137125</v>
      </c>
      <c r="K36" s="44" t="str">
        <f>"47/3"</f>
        <v>47/3</v>
      </c>
      <c r="L36" s="43">
        <v>16.21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1.02</v>
      </c>
      <c r="H37" s="43">
        <v>0</v>
      </c>
      <c r="I37" s="43">
        <v>0.06</v>
      </c>
      <c r="J37" s="43">
        <v>87.598919999999993</v>
      </c>
      <c r="K37" s="44" t="str">
        <f>"6/10"</f>
        <v>6/10</v>
      </c>
      <c r="L37" s="43">
        <v>13.02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35</v>
      </c>
      <c r="G38" s="43">
        <v>2.31</v>
      </c>
      <c r="H38" s="43">
        <v>0</v>
      </c>
      <c r="I38" s="43">
        <v>0.23</v>
      </c>
      <c r="J38" s="43">
        <v>78.365349999999992</v>
      </c>
      <c r="K38" s="44" t="str">
        <f>"-"</f>
        <v>-</v>
      </c>
      <c r="L38" s="43">
        <v>2.27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25</v>
      </c>
      <c r="G39" s="43">
        <v>1.65</v>
      </c>
      <c r="H39" s="43">
        <v>0</v>
      </c>
      <c r="I39" s="43">
        <v>0.3</v>
      </c>
      <c r="J39" s="43">
        <v>48.344999999999999</v>
      </c>
      <c r="K39" s="44" t="str">
        <f>"-"</f>
        <v>-</v>
      </c>
      <c r="L39" s="43">
        <v>1.2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27.58</v>
      </c>
      <c r="H42" s="19">
        <f t="shared" ref="H42" si="11">SUM(H33:H41)</f>
        <v>14.229999999999999</v>
      </c>
      <c r="I42" s="19">
        <f t="shared" ref="I42" si="12">SUM(I33:I41)</f>
        <v>18.98</v>
      </c>
      <c r="J42" s="19">
        <f t="shared" ref="J42:L42" si="13">SUM(J33:J41)</f>
        <v>703.68718562499998</v>
      </c>
      <c r="K42" s="25"/>
      <c r="L42" s="19">
        <f t="shared" si="13"/>
        <v>115.61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1255</v>
      </c>
      <c r="G43" s="32">
        <f t="shared" ref="G43" si="14">G32+G42</f>
        <v>45.55</v>
      </c>
      <c r="H43" s="32">
        <f t="shared" ref="H43" si="15">H32+H42</f>
        <v>29.759999999999998</v>
      </c>
      <c r="I43" s="32">
        <f t="shared" ref="I43" si="16">I32+I42</f>
        <v>36.370000000000005</v>
      </c>
      <c r="J43" s="32">
        <f t="shared" ref="J43:L43" si="17">J32+J42</f>
        <v>1099.7101527225609</v>
      </c>
      <c r="K43" s="32"/>
      <c r="L43" s="32">
        <f t="shared" si="17"/>
        <v>199.63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210</v>
      </c>
      <c r="G44" s="40">
        <v>5.74</v>
      </c>
      <c r="H44" s="40">
        <v>6.67</v>
      </c>
      <c r="I44" s="40">
        <v>26.24</v>
      </c>
      <c r="J44" s="40">
        <v>185.05</v>
      </c>
      <c r="K44" s="51" t="s">
        <v>63</v>
      </c>
      <c r="L44" s="40">
        <v>28.06</v>
      </c>
    </row>
    <row r="45" spans="1:12" ht="15" x14ac:dyDescent="0.25">
      <c r="A45" s="23"/>
      <c r="B45" s="15"/>
      <c r="C45" s="11"/>
      <c r="D45" s="6"/>
      <c r="E45" s="42" t="s">
        <v>60</v>
      </c>
      <c r="F45" s="43">
        <v>50</v>
      </c>
      <c r="G45" s="43">
        <v>0.15</v>
      </c>
      <c r="H45" s="43">
        <v>0.18</v>
      </c>
      <c r="I45" s="43">
        <v>0.03</v>
      </c>
      <c r="J45" s="43">
        <v>123.36</v>
      </c>
      <c r="K45" s="51" t="s">
        <v>62</v>
      </c>
      <c r="L45" s="43">
        <v>31.2</v>
      </c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0.53</v>
      </c>
      <c r="H46" s="43">
        <v>0.11</v>
      </c>
      <c r="I46" s="43">
        <v>15</v>
      </c>
      <c r="J46" s="43">
        <v>61.27</v>
      </c>
      <c r="K46" s="51" t="s">
        <v>62</v>
      </c>
      <c r="L46" s="43">
        <v>8.9</v>
      </c>
    </row>
    <row r="47" spans="1:12" ht="15" x14ac:dyDescent="0.25">
      <c r="A47" s="23"/>
      <c r="B47" s="15"/>
      <c r="C47" s="11"/>
      <c r="D47" s="7" t="s">
        <v>23</v>
      </c>
      <c r="E47" s="42" t="s">
        <v>125</v>
      </c>
      <c r="F47" s="43">
        <v>60</v>
      </c>
      <c r="G47" s="43">
        <v>4.6500000000000004</v>
      </c>
      <c r="H47" s="43">
        <v>8.75</v>
      </c>
      <c r="I47" s="43">
        <v>26.78</v>
      </c>
      <c r="J47" s="43">
        <v>200.82</v>
      </c>
      <c r="K47" s="52" t="s">
        <v>64</v>
      </c>
      <c r="L47" s="43">
        <v>14.64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11.07</v>
      </c>
      <c r="H51" s="19">
        <f t="shared" ref="H51" si="19">SUM(H44:H50)</f>
        <v>15.71</v>
      </c>
      <c r="I51" s="19">
        <f t="shared" ref="I51" si="20">SUM(I44:I50)</f>
        <v>68.05</v>
      </c>
      <c r="J51" s="19">
        <f t="shared" ref="J51:L51" si="21">SUM(J44:J50)</f>
        <v>570.5</v>
      </c>
      <c r="K51" s="25"/>
      <c r="L51" s="19">
        <f t="shared" si="21"/>
        <v>82.8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20</v>
      </c>
      <c r="G52" s="43">
        <v>0.16</v>
      </c>
      <c r="H52" s="43">
        <v>0.02</v>
      </c>
      <c r="I52" s="43">
        <v>0.69</v>
      </c>
      <c r="J52" s="43">
        <v>3.12</v>
      </c>
      <c r="K52" s="51" t="s">
        <v>62</v>
      </c>
      <c r="L52" s="43">
        <v>4.3</v>
      </c>
    </row>
    <row r="53" spans="1:12" ht="15" x14ac:dyDescent="0.25">
      <c r="A53" s="23"/>
      <c r="B53" s="15"/>
      <c r="C53" s="11"/>
      <c r="D53" s="7" t="s">
        <v>27</v>
      </c>
      <c r="E53" s="42" t="s">
        <v>126</v>
      </c>
      <c r="F53" s="43">
        <v>250</v>
      </c>
      <c r="G53" s="43">
        <v>1.83</v>
      </c>
      <c r="H53" s="43">
        <v>3.01</v>
      </c>
      <c r="I53" s="43">
        <v>9.27</v>
      </c>
      <c r="J53" s="43">
        <v>68.489999999999995</v>
      </c>
      <c r="K53" s="51" t="s">
        <v>68</v>
      </c>
      <c r="L53" s="43">
        <v>27.58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150</v>
      </c>
      <c r="G54" s="43">
        <v>3.11</v>
      </c>
      <c r="H54" s="43">
        <v>3.67</v>
      </c>
      <c r="I54" s="43">
        <v>22.07</v>
      </c>
      <c r="J54" s="43">
        <v>132.59</v>
      </c>
      <c r="K54" s="51" t="s">
        <v>69</v>
      </c>
      <c r="L54" s="43">
        <v>23.44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80</v>
      </c>
      <c r="G55" s="43">
        <v>9.64</v>
      </c>
      <c r="H55" s="43">
        <v>4.51</v>
      </c>
      <c r="I55" s="43">
        <v>4.59</v>
      </c>
      <c r="J55" s="43">
        <v>97.23</v>
      </c>
      <c r="K55" s="51" t="s">
        <v>70</v>
      </c>
      <c r="L55" s="43">
        <v>53.14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0.24</v>
      </c>
      <c r="H56" s="43">
        <v>0.1</v>
      </c>
      <c r="I56" s="43">
        <v>14.6</v>
      </c>
      <c r="J56" s="43">
        <v>55.74</v>
      </c>
      <c r="K56" s="51" t="s">
        <v>71</v>
      </c>
      <c r="L56" s="43">
        <v>7.47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35</v>
      </c>
      <c r="G57" s="43">
        <v>2.31</v>
      </c>
      <c r="H57" s="43">
        <v>0.23</v>
      </c>
      <c r="I57" s="43">
        <v>16.420000000000002</v>
      </c>
      <c r="J57" s="43">
        <v>78.37</v>
      </c>
      <c r="K57" s="51" t="s">
        <v>62</v>
      </c>
      <c r="L57" s="43">
        <v>2.27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25</v>
      </c>
      <c r="G58" s="43">
        <v>1.65</v>
      </c>
      <c r="H58" s="43">
        <v>0.3</v>
      </c>
      <c r="I58" s="43">
        <v>10.43</v>
      </c>
      <c r="J58" s="43">
        <v>48.35</v>
      </c>
      <c r="K58" s="52" t="s">
        <v>62</v>
      </c>
      <c r="L58" s="43">
        <v>1.2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18.939999999999998</v>
      </c>
      <c r="H61" s="19">
        <f t="shared" ref="H61" si="23">SUM(H52:H60)</f>
        <v>11.84</v>
      </c>
      <c r="I61" s="19">
        <f t="shared" ref="I61" si="24">SUM(I52:I60)</f>
        <v>78.070000000000022</v>
      </c>
      <c r="J61" s="19">
        <f t="shared" ref="J61:L61" si="25">SUM(J52:J60)</f>
        <v>483.89000000000004</v>
      </c>
      <c r="K61" s="25"/>
      <c r="L61" s="19">
        <f t="shared" si="25"/>
        <v>119.4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1280</v>
      </c>
      <c r="G62" s="32">
        <f t="shared" ref="G62" si="26">G51+G61</f>
        <v>30.009999999999998</v>
      </c>
      <c r="H62" s="32">
        <f t="shared" ref="H62" si="27">H51+H61</f>
        <v>27.55</v>
      </c>
      <c r="I62" s="32">
        <f t="shared" ref="I62" si="28">I51+I61</f>
        <v>146.12</v>
      </c>
      <c r="J62" s="32">
        <f t="shared" ref="J62:L62" si="29">J51+J61</f>
        <v>1054.3900000000001</v>
      </c>
      <c r="K62" s="32"/>
      <c r="L62" s="32">
        <f t="shared" si="29"/>
        <v>202.2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190</v>
      </c>
      <c r="G63" s="40">
        <v>5.89</v>
      </c>
      <c r="H63" s="40">
        <v>5.94</v>
      </c>
      <c r="I63" s="40">
        <v>29.3</v>
      </c>
      <c r="J63" s="40">
        <v>192.84</v>
      </c>
      <c r="K63" s="51" t="s">
        <v>74</v>
      </c>
      <c r="L63" s="40">
        <v>27.23</v>
      </c>
    </row>
    <row r="64" spans="1:12" ht="15" x14ac:dyDescent="0.25">
      <c r="A64" s="23"/>
      <c r="B64" s="15"/>
      <c r="C64" s="11"/>
      <c r="D64" s="6"/>
      <c r="E64" s="42" t="s">
        <v>127</v>
      </c>
      <c r="F64" s="43">
        <v>55</v>
      </c>
      <c r="G64" s="43">
        <v>4.8600000000000003</v>
      </c>
      <c r="H64" s="43">
        <v>5.3</v>
      </c>
      <c r="I64" s="43">
        <v>0.85</v>
      </c>
      <c r="J64" s="43">
        <v>70.41</v>
      </c>
      <c r="K64" s="51" t="s">
        <v>75</v>
      </c>
      <c r="L64" s="43">
        <v>20.74</v>
      </c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0.08</v>
      </c>
      <c r="H65" s="43">
        <v>0.02</v>
      </c>
      <c r="I65" s="43">
        <v>9.84</v>
      </c>
      <c r="J65" s="43">
        <v>37.802</v>
      </c>
      <c r="K65" s="51" t="s">
        <v>62</v>
      </c>
      <c r="L65" s="43">
        <v>3.49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3.85</v>
      </c>
      <c r="H66" s="43">
        <v>1.5</v>
      </c>
      <c r="I66" s="43">
        <v>26.65</v>
      </c>
      <c r="J66" s="43">
        <v>134.76</v>
      </c>
      <c r="K66" s="51" t="s">
        <v>62</v>
      </c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52" t="s">
        <v>76</v>
      </c>
      <c r="L67" s="43"/>
    </row>
    <row r="68" spans="1:12" ht="15" x14ac:dyDescent="0.25">
      <c r="A68" s="23"/>
      <c r="B68" s="15"/>
      <c r="C68" s="11"/>
      <c r="D68" s="6"/>
      <c r="E68" s="42" t="s">
        <v>73</v>
      </c>
      <c r="F68" s="43">
        <v>10</v>
      </c>
      <c r="G68" s="43">
        <v>0.08</v>
      </c>
      <c r="H68" s="43">
        <v>7.25</v>
      </c>
      <c r="I68" s="43">
        <v>0.13</v>
      </c>
      <c r="J68" s="43">
        <v>66.063999999999993</v>
      </c>
      <c r="K68" s="44" t="s">
        <v>62</v>
      </c>
      <c r="L68" s="43">
        <v>9.6</v>
      </c>
    </row>
    <row r="69" spans="1:12" ht="15" x14ac:dyDescent="0.25">
      <c r="A69" s="23"/>
      <c r="B69" s="15"/>
      <c r="C69" s="11"/>
      <c r="D69" s="6"/>
      <c r="E69" s="42" t="s">
        <v>128</v>
      </c>
      <c r="F69" s="43">
        <v>15</v>
      </c>
      <c r="G69" s="43">
        <v>3.95</v>
      </c>
      <c r="H69" s="43">
        <v>3.99</v>
      </c>
      <c r="I69" s="43"/>
      <c r="J69" s="43">
        <v>52.59</v>
      </c>
      <c r="K69" s="44"/>
      <c r="L69" s="43">
        <v>16.96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18.71</v>
      </c>
      <c r="H70" s="19">
        <f t="shared" ref="H70" si="31">SUM(H63:H69)</f>
        <v>24</v>
      </c>
      <c r="I70" s="19">
        <f t="shared" ref="I70" si="32">SUM(I63:I69)</f>
        <v>66.77</v>
      </c>
      <c r="J70" s="19">
        <f t="shared" ref="J70:L70" si="33">SUM(J63:J69)</f>
        <v>554.46600000000001</v>
      </c>
      <c r="K70" s="25"/>
      <c r="L70" s="19">
        <f t="shared" si="33"/>
        <v>83.06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51" t="s">
        <v>80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3.21</v>
      </c>
      <c r="H72" s="43">
        <v>2.4500000000000002</v>
      </c>
      <c r="I72" s="43">
        <v>23.6</v>
      </c>
      <c r="J72" s="43">
        <v>172.93</v>
      </c>
      <c r="K72" s="51" t="s">
        <v>81</v>
      </c>
      <c r="L72" s="43">
        <v>17.309999999999999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15.72</v>
      </c>
      <c r="H73" s="43">
        <v>15.66</v>
      </c>
      <c r="I73" s="43">
        <v>21.87</v>
      </c>
      <c r="J73" s="43">
        <v>298.17</v>
      </c>
      <c r="K73" s="51" t="s">
        <v>82</v>
      </c>
      <c r="L73" s="43">
        <v>91.77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1" t="s">
        <v>62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0.12</v>
      </c>
      <c r="H75" s="43">
        <v>0.04</v>
      </c>
      <c r="I75" s="43">
        <v>11.94</v>
      </c>
      <c r="J75" s="43">
        <v>46.515999999999998</v>
      </c>
      <c r="K75" s="52" t="s">
        <v>62</v>
      </c>
      <c r="L75" s="43">
        <v>11.5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35</v>
      </c>
      <c r="G76" s="43">
        <v>2.31</v>
      </c>
      <c r="H76" s="43">
        <v>0.23</v>
      </c>
      <c r="I76" s="43">
        <v>16.420000000000002</v>
      </c>
      <c r="J76" s="43">
        <v>78.364999999999995</v>
      </c>
      <c r="K76" s="44"/>
      <c r="L76" s="43">
        <v>2.27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25</v>
      </c>
      <c r="G77" s="43">
        <v>1.65</v>
      </c>
      <c r="H77" s="43">
        <v>0.3</v>
      </c>
      <c r="I77" s="43">
        <v>10.43</v>
      </c>
      <c r="J77" s="43">
        <v>48.344999999999999</v>
      </c>
      <c r="K77" s="44"/>
      <c r="L77" s="43">
        <v>1.2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23.009999999999998</v>
      </c>
      <c r="H80" s="19">
        <f t="shared" ref="H80" si="35">SUM(H71:H79)</f>
        <v>18.68</v>
      </c>
      <c r="I80" s="19">
        <f t="shared" ref="I80" si="36">SUM(I71:I79)</f>
        <v>84.259999999999991</v>
      </c>
      <c r="J80" s="19">
        <f t="shared" ref="J80:L80" si="37">SUM(J71:J79)</f>
        <v>644.32600000000002</v>
      </c>
      <c r="K80" s="25"/>
      <c r="L80" s="19">
        <f t="shared" si="37"/>
        <v>124.05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1230</v>
      </c>
      <c r="G81" s="32">
        <f t="shared" ref="G81" si="38">G70+G80</f>
        <v>41.72</v>
      </c>
      <c r="H81" s="32">
        <f t="shared" ref="H81" si="39">H70+H80</f>
        <v>42.68</v>
      </c>
      <c r="I81" s="32">
        <f t="shared" ref="I81" si="40">I70+I80</f>
        <v>151.02999999999997</v>
      </c>
      <c r="J81" s="32">
        <f t="shared" ref="J81:L81" si="41">J70+J80</f>
        <v>1198.7919999999999</v>
      </c>
      <c r="K81" s="32"/>
      <c r="L81" s="32">
        <f t="shared" si="41"/>
        <v>207.11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210</v>
      </c>
      <c r="G82" s="40">
        <v>5.31</v>
      </c>
      <c r="H82" s="40">
        <v>5.09</v>
      </c>
      <c r="I82" s="41">
        <v>29.47</v>
      </c>
      <c r="J82" s="40">
        <v>183.34</v>
      </c>
      <c r="K82" s="51" t="s">
        <v>85</v>
      </c>
      <c r="L82" s="50">
        <v>27.44</v>
      </c>
    </row>
    <row r="83" spans="1:12" ht="15" x14ac:dyDescent="0.25">
      <c r="A83" s="23"/>
      <c r="B83" s="15"/>
      <c r="C83" s="11"/>
      <c r="D83" s="6"/>
      <c r="E83" s="42" t="s">
        <v>84</v>
      </c>
      <c r="F83" s="43">
        <v>125</v>
      </c>
      <c r="G83" s="43">
        <v>5.13</v>
      </c>
      <c r="H83" s="43">
        <v>1.88</v>
      </c>
      <c r="I83" s="44">
        <v>7.38</v>
      </c>
      <c r="J83" s="43">
        <v>69.53</v>
      </c>
      <c r="K83" s="51" t="s">
        <v>62</v>
      </c>
      <c r="L83" s="50">
        <v>42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0.12</v>
      </c>
      <c r="H84" s="43">
        <v>0.02</v>
      </c>
      <c r="I84" s="44">
        <v>9.83</v>
      </c>
      <c r="J84" s="43">
        <v>38.659999999999997</v>
      </c>
      <c r="K84" s="51" t="s">
        <v>62</v>
      </c>
      <c r="L84" s="50">
        <v>6.05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2.7</v>
      </c>
      <c r="H85" s="43">
        <v>1.05</v>
      </c>
      <c r="I85" s="44">
        <v>18.66</v>
      </c>
      <c r="J85" s="43">
        <v>94.33</v>
      </c>
      <c r="K85" s="52" t="s">
        <v>86</v>
      </c>
      <c r="L85" s="50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>
        <v>12.72</v>
      </c>
      <c r="H86" s="43">
        <v>7.53</v>
      </c>
      <c r="I86" s="44">
        <v>62.39</v>
      </c>
      <c r="J86" s="43">
        <v>367.52</v>
      </c>
      <c r="K86" s="50"/>
      <c r="L86" s="50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25.979999999999997</v>
      </c>
      <c r="H89" s="19">
        <f t="shared" ref="H89" si="43">SUM(H82:H88)</f>
        <v>15.57</v>
      </c>
      <c r="I89" s="19">
        <f>SUM(I82:I88)</f>
        <v>127.73</v>
      </c>
      <c r="J89" s="19">
        <f>SUM(J82:J88)</f>
        <v>753.37999999999988</v>
      </c>
      <c r="K89" s="25"/>
      <c r="L89" s="19">
        <f t="shared" ref="L89" si="44">SUM(L82:L88)</f>
        <v>80.53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10</v>
      </c>
      <c r="G90" s="43">
        <v>0.86</v>
      </c>
      <c r="H90" s="43">
        <v>0.1</v>
      </c>
      <c r="I90" s="44">
        <v>5.12</v>
      </c>
      <c r="J90" s="43">
        <v>25.2</v>
      </c>
      <c r="K90" s="51" t="s">
        <v>90</v>
      </c>
      <c r="L90" s="50">
        <v>1.04</v>
      </c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5.54</v>
      </c>
      <c r="H91" s="43">
        <v>5.56</v>
      </c>
      <c r="I91" s="44">
        <v>24.31</v>
      </c>
      <c r="J91" s="43">
        <v>164.06</v>
      </c>
      <c r="K91" s="51" t="s">
        <v>91</v>
      </c>
      <c r="L91" s="50">
        <v>16.88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80</v>
      </c>
      <c r="G92" s="43">
        <v>18.11</v>
      </c>
      <c r="H92" s="43">
        <v>15.24</v>
      </c>
      <c r="I92" s="44">
        <v>0.27</v>
      </c>
      <c r="J92" s="43">
        <v>210.51</v>
      </c>
      <c r="K92" s="51" t="s">
        <v>92</v>
      </c>
      <c r="L92" s="50">
        <v>76.900000000000006</v>
      </c>
    </row>
    <row r="93" spans="1:12" ht="15" x14ac:dyDescent="0.25">
      <c r="A93" s="23"/>
      <c r="B93" s="15"/>
      <c r="C93" s="11"/>
      <c r="D93" s="7" t="s">
        <v>29</v>
      </c>
      <c r="E93" s="42" t="s">
        <v>129</v>
      </c>
      <c r="F93" s="43">
        <v>150</v>
      </c>
      <c r="G93" s="43">
        <v>3.63</v>
      </c>
      <c r="H93" s="43">
        <v>3.18</v>
      </c>
      <c r="I93" s="44">
        <v>38.26</v>
      </c>
      <c r="J93" s="43">
        <v>196.75</v>
      </c>
      <c r="K93" s="51" t="s">
        <v>93</v>
      </c>
      <c r="L93" s="50">
        <v>21.89</v>
      </c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</v>
      </c>
      <c r="H94" s="43">
        <v>0</v>
      </c>
      <c r="I94" s="44">
        <v>18.95</v>
      </c>
      <c r="J94" s="43">
        <v>70.709999999999994</v>
      </c>
      <c r="K94" s="51" t="s">
        <v>62</v>
      </c>
      <c r="L94" s="50">
        <v>5.28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35</v>
      </c>
      <c r="G95" s="43">
        <v>2.31</v>
      </c>
      <c r="H95" s="43">
        <v>0.23</v>
      </c>
      <c r="I95" s="44">
        <v>16.420000000000002</v>
      </c>
      <c r="J95" s="43">
        <v>78.37</v>
      </c>
      <c r="K95" s="51" t="s">
        <v>62</v>
      </c>
      <c r="L95" s="50">
        <v>2.27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25</v>
      </c>
      <c r="G96" s="43">
        <v>1.65</v>
      </c>
      <c r="H96" s="43">
        <v>0.3</v>
      </c>
      <c r="I96" s="44">
        <v>10.43</v>
      </c>
      <c r="J96" s="43">
        <v>48.35</v>
      </c>
      <c r="K96" s="52" t="s">
        <v>62</v>
      </c>
      <c r="L96" s="50">
        <v>1.2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5">SUM(G90:G98)</f>
        <v>32.099999999999994</v>
      </c>
      <c r="H99" s="19">
        <f t="shared" ref="H99" si="46">SUM(H90:H98)</f>
        <v>24.61</v>
      </c>
      <c r="I99" s="19">
        <f>SUM(I90:I98)</f>
        <v>113.75999999999999</v>
      </c>
      <c r="J99" s="19">
        <f>SUM(J90:J98)</f>
        <v>793.95</v>
      </c>
      <c r="K99" s="25"/>
      <c r="L99" s="19">
        <f t="shared" ref="L99" si="47">SUM(L90:L98)</f>
        <v>125.46000000000001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1335</v>
      </c>
      <c r="G100" s="32">
        <f t="shared" ref="G100" si="48">G89+G99</f>
        <v>58.079999999999991</v>
      </c>
      <c r="H100" s="32">
        <f t="shared" ref="H100" si="49">H89+H99</f>
        <v>40.18</v>
      </c>
      <c r="I100" s="32">
        <f t="shared" ref="I100" si="50">I89+I99</f>
        <v>241.49</v>
      </c>
      <c r="J100" s="32">
        <f t="shared" ref="J100:L100" si="51">J89+J99</f>
        <v>1547.33</v>
      </c>
      <c r="K100" s="32"/>
      <c r="L100" s="32">
        <f t="shared" si="51"/>
        <v>205.99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100</v>
      </c>
      <c r="F101" s="40">
        <v>210</v>
      </c>
      <c r="G101" s="40">
        <v>4.5999999999999996</v>
      </c>
      <c r="H101" s="40">
        <v>5.86</v>
      </c>
      <c r="I101" s="41">
        <v>23.61</v>
      </c>
      <c r="J101" s="40">
        <v>162.84</v>
      </c>
      <c r="K101" s="51" t="s">
        <v>94</v>
      </c>
      <c r="L101" s="40">
        <v>32.979999999999997</v>
      </c>
    </row>
    <row r="102" spans="1:12" ht="15" x14ac:dyDescent="0.25">
      <c r="A102" s="23"/>
      <c r="B102" s="15"/>
      <c r="C102" s="11"/>
      <c r="D102" s="6"/>
      <c r="E102" s="42" t="s">
        <v>40</v>
      </c>
      <c r="F102" s="43">
        <v>20</v>
      </c>
      <c r="G102" s="43">
        <v>3.95</v>
      </c>
      <c r="H102" s="43">
        <v>3.99</v>
      </c>
      <c r="I102" s="43">
        <v>0</v>
      </c>
      <c r="J102" s="43">
        <v>52.59</v>
      </c>
      <c r="K102" s="51" t="s">
        <v>95</v>
      </c>
      <c r="L102" s="43">
        <v>22.61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0.08</v>
      </c>
      <c r="H103" s="43">
        <v>0.02</v>
      </c>
      <c r="I103" s="43">
        <v>9.84</v>
      </c>
      <c r="J103" s="43">
        <v>37.802</v>
      </c>
      <c r="K103" s="51" t="s">
        <v>62</v>
      </c>
      <c r="L103" s="43">
        <v>3.49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2.7</v>
      </c>
      <c r="H104" s="43">
        <v>1.05</v>
      </c>
      <c r="I104" s="44">
        <v>18.66</v>
      </c>
      <c r="J104" s="43">
        <v>94.33</v>
      </c>
      <c r="K104" s="52" t="s">
        <v>64</v>
      </c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4"/>
      <c r="J105" s="43"/>
      <c r="K105" s="50"/>
      <c r="L105" s="43"/>
    </row>
    <row r="106" spans="1:12" ht="15" x14ac:dyDescent="0.25">
      <c r="A106" s="23"/>
      <c r="B106" s="15"/>
      <c r="C106" s="11"/>
      <c r="D106" s="6"/>
      <c r="E106" s="50"/>
      <c r="F106" s="50"/>
      <c r="G106" s="50"/>
      <c r="H106" s="50"/>
      <c r="I106" s="50"/>
      <c r="J106" s="50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73</v>
      </c>
      <c r="F107" s="43">
        <v>10</v>
      </c>
      <c r="G107" s="43">
        <v>0.08</v>
      </c>
      <c r="H107" s="43">
        <v>7.25</v>
      </c>
      <c r="I107" s="43">
        <v>0.13</v>
      </c>
      <c r="J107" s="43">
        <v>66.063999999999993</v>
      </c>
      <c r="K107" s="44"/>
      <c r="L107" s="43">
        <v>9.6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>SUM(G101:G107)</f>
        <v>11.410000000000002</v>
      </c>
      <c r="H108" s="19">
        <f>SUM(H101:H107)</f>
        <v>18.170000000000002</v>
      </c>
      <c r="I108" s="19">
        <f>SUM(I101:I107)</f>
        <v>52.24</v>
      </c>
      <c r="J108" s="19">
        <f>SUM(J101:J107)</f>
        <v>413.62599999999998</v>
      </c>
      <c r="K108" s="25"/>
      <c r="L108" s="19">
        <f>SUM(L101:L107)</f>
        <v>73.72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20</v>
      </c>
      <c r="G109" s="43">
        <v>0.16</v>
      </c>
      <c r="H109" s="43">
        <v>0.02</v>
      </c>
      <c r="I109" s="43">
        <v>0.49</v>
      </c>
      <c r="J109" s="43">
        <v>2.8008000000000002</v>
      </c>
      <c r="K109" s="51" t="s">
        <v>97</v>
      </c>
      <c r="L109" s="43">
        <v>5.7</v>
      </c>
    </row>
    <row r="110" spans="1:12" ht="15" x14ac:dyDescent="0.25">
      <c r="A110" s="23"/>
      <c r="B110" s="15"/>
      <c r="C110" s="11"/>
      <c r="D110" s="7" t="s">
        <v>27</v>
      </c>
      <c r="E110" s="42" t="s">
        <v>103</v>
      </c>
      <c r="F110" s="43">
        <v>250</v>
      </c>
      <c r="G110" s="43">
        <v>2.4300000000000002</v>
      </c>
      <c r="H110" s="43">
        <v>3.83</v>
      </c>
      <c r="I110" s="43">
        <v>15.8</v>
      </c>
      <c r="J110" s="43">
        <v>106.17</v>
      </c>
      <c r="K110" s="51" t="s">
        <v>98</v>
      </c>
      <c r="L110" s="43">
        <v>8.82</v>
      </c>
    </row>
    <row r="111" spans="1:12" ht="15" x14ac:dyDescent="0.25">
      <c r="A111" s="23"/>
      <c r="B111" s="15"/>
      <c r="C111" s="11"/>
      <c r="D111" s="7" t="s">
        <v>28</v>
      </c>
      <c r="E111" s="42" t="s">
        <v>104</v>
      </c>
      <c r="F111" s="43">
        <v>200</v>
      </c>
      <c r="G111" s="43">
        <v>19.760000000000002</v>
      </c>
      <c r="H111" s="43">
        <v>21.81</v>
      </c>
      <c r="I111" s="43">
        <v>21.33</v>
      </c>
      <c r="J111" s="43">
        <v>385.32</v>
      </c>
      <c r="K111" s="51" t="s">
        <v>99</v>
      </c>
      <c r="L111" s="43">
        <v>93.84</v>
      </c>
    </row>
    <row r="112" spans="1:12" ht="15" x14ac:dyDescent="0.25">
      <c r="A112" s="23"/>
      <c r="B112" s="15"/>
      <c r="C112" s="11"/>
      <c r="D112" s="7" t="s">
        <v>29</v>
      </c>
      <c r="E112" s="50"/>
      <c r="F112" s="50"/>
      <c r="G112" s="50"/>
      <c r="H112" s="50"/>
      <c r="I112" s="50"/>
      <c r="J112" s="50"/>
      <c r="K112" s="51" t="s">
        <v>62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</v>
      </c>
      <c r="H113" s="43">
        <v>0.2</v>
      </c>
      <c r="I113" s="43">
        <v>20.6</v>
      </c>
      <c r="J113" s="43">
        <v>86.48</v>
      </c>
      <c r="K113" s="52" t="s">
        <v>62</v>
      </c>
      <c r="L113" s="43">
        <v>10.72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35</v>
      </c>
      <c r="G114" s="43">
        <v>2.31</v>
      </c>
      <c r="H114" s="43">
        <v>0.23</v>
      </c>
      <c r="I114" s="43">
        <v>16.420000000000002</v>
      </c>
      <c r="J114" s="43">
        <v>78.364999999999995</v>
      </c>
      <c r="K114" s="44"/>
      <c r="L114" s="43">
        <v>2.27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25</v>
      </c>
      <c r="G115" s="43">
        <v>1.65</v>
      </c>
      <c r="H115" s="43">
        <v>0.3</v>
      </c>
      <c r="I115" s="43">
        <v>10.43</v>
      </c>
      <c r="J115" s="43">
        <v>48.344999999999999</v>
      </c>
      <c r="K115" s="44"/>
      <c r="L115" s="43">
        <v>1.2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2">SUM(G109:G117)</f>
        <v>27.31</v>
      </c>
      <c r="H118" s="19">
        <f t="shared" si="52"/>
        <v>26.39</v>
      </c>
      <c r="I118" s="19">
        <f t="shared" si="52"/>
        <v>85.07</v>
      </c>
      <c r="J118" s="19">
        <f t="shared" si="52"/>
        <v>707.48080000000004</v>
      </c>
      <c r="K118" s="25"/>
      <c r="L118" s="19">
        <f t="shared" ref="L118" si="53">SUM(L109:L117)</f>
        <v>122.55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1220</v>
      </c>
      <c r="G119" s="32">
        <f t="shared" ref="G119" si="54">G108+G118</f>
        <v>38.72</v>
      </c>
      <c r="H119" s="32">
        <f t="shared" ref="H119" si="55">H108+H118</f>
        <v>44.56</v>
      </c>
      <c r="I119" s="32">
        <f t="shared" ref="I119" si="56">I108+I118</f>
        <v>137.31</v>
      </c>
      <c r="J119" s="32">
        <f t="shared" ref="J119:L119" si="57">J108+J118</f>
        <v>1121.1068</v>
      </c>
      <c r="K119" s="32"/>
      <c r="L119" s="32">
        <f t="shared" si="57"/>
        <v>196.26999999999998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107</v>
      </c>
      <c r="F120" s="40">
        <v>180</v>
      </c>
      <c r="G120" s="40">
        <v>6.93</v>
      </c>
      <c r="H120" s="40">
        <v>8.2100000000000009</v>
      </c>
      <c r="I120" s="41">
        <v>30.75</v>
      </c>
      <c r="J120" s="40">
        <v>221.2</v>
      </c>
      <c r="K120" s="51" t="s">
        <v>101</v>
      </c>
      <c r="L120" s="40">
        <v>22.51</v>
      </c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50</v>
      </c>
      <c r="G121" s="43">
        <v>0.15</v>
      </c>
      <c r="H121" s="43">
        <v>0.18</v>
      </c>
      <c r="I121" s="44">
        <v>0.03</v>
      </c>
      <c r="J121" s="43">
        <v>2.3624000000000001</v>
      </c>
      <c r="K121" s="51" t="s">
        <v>102</v>
      </c>
      <c r="L121" s="43">
        <v>31.2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0.12</v>
      </c>
      <c r="H122" s="43">
        <v>0.02</v>
      </c>
      <c r="I122" s="44">
        <v>9.83</v>
      </c>
      <c r="J122" s="43">
        <v>38.659999999999997</v>
      </c>
      <c r="K122" s="51" t="s">
        <v>62</v>
      </c>
      <c r="L122" s="43">
        <v>6.05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2.7</v>
      </c>
      <c r="H123" s="43">
        <v>1.05</v>
      </c>
      <c r="I123" s="43">
        <v>18.66</v>
      </c>
      <c r="J123" s="43">
        <v>94.33</v>
      </c>
      <c r="K123" s="52" t="s">
        <v>76</v>
      </c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40</v>
      </c>
      <c r="F125" s="43">
        <v>20</v>
      </c>
      <c r="G125" s="43">
        <v>3.95</v>
      </c>
      <c r="H125" s="43">
        <v>3.99</v>
      </c>
      <c r="I125" s="43">
        <v>0</v>
      </c>
      <c r="J125" s="43">
        <v>52.59</v>
      </c>
      <c r="K125" s="44" t="s">
        <v>62</v>
      </c>
      <c r="L125" s="43">
        <v>22.61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13.850000000000001</v>
      </c>
      <c r="H127" s="19">
        <f>SUM(H120:H126)</f>
        <v>13.450000000000001</v>
      </c>
      <c r="I127" s="19">
        <f>SUM(I120:I126)</f>
        <v>59.269999999999996</v>
      </c>
      <c r="J127" s="19">
        <f>SUM(J120:J126)</f>
        <v>409.14239999999995</v>
      </c>
      <c r="K127" s="25"/>
      <c r="L127" s="19">
        <f t="shared" ref="L127" si="58">SUM(L120:L126)</f>
        <v>87.41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51" t="s">
        <v>62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109</v>
      </c>
      <c r="F129" s="43">
        <v>250</v>
      </c>
      <c r="G129" s="43">
        <v>2.2400000000000002</v>
      </c>
      <c r="H129" s="43">
        <v>5.38</v>
      </c>
      <c r="I129" s="50">
        <v>15.67</v>
      </c>
      <c r="J129" s="43">
        <v>117.73</v>
      </c>
      <c r="K129" s="51" t="s">
        <v>105</v>
      </c>
      <c r="L129" s="43">
        <v>38.19</v>
      </c>
    </row>
    <row r="130" spans="1:12" ht="15" x14ac:dyDescent="0.25">
      <c r="A130" s="14"/>
      <c r="B130" s="15"/>
      <c r="C130" s="11"/>
      <c r="D130" s="7" t="s">
        <v>28</v>
      </c>
      <c r="E130" s="42" t="s">
        <v>111</v>
      </c>
      <c r="F130" s="43">
        <v>60</v>
      </c>
      <c r="G130" s="43">
        <v>7.79</v>
      </c>
      <c r="H130" s="43">
        <v>7.69</v>
      </c>
      <c r="I130" s="50">
        <v>7.24</v>
      </c>
      <c r="J130" s="43">
        <v>128.25</v>
      </c>
      <c r="K130" s="51" t="s">
        <v>106</v>
      </c>
      <c r="L130" s="43">
        <v>60.35</v>
      </c>
    </row>
    <row r="131" spans="1:12" ht="15" x14ac:dyDescent="0.25">
      <c r="A131" s="14"/>
      <c r="B131" s="15"/>
      <c r="C131" s="11"/>
      <c r="D131" s="7" t="s">
        <v>29</v>
      </c>
      <c r="E131" s="42" t="s">
        <v>110</v>
      </c>
      <c r="F131" s="43">
        <v>150</v>
      </c>
      <c r="G131" s="43">
        <v>5.3</v>
      </c>
      <c r="H131" s="43">
        <v>2.98</v>
      </c>
      <c r="I131" s="50">
        <v>34.11</v>
      </c>
      <c r="J131" s="43">
        <v>183.94</v>
      </c>
      <c r="K131" s="51" t="s">
        <v>62</v>
      </c>
      <c r="L131" s="43">
        <v>7.09</v>
      </c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1.02</v>
      </c>
      <c r="H132" s="43">
        <v>0.06</v>
      </c>
      <c r="I132" s="50">
        <v>23.18</v>
      </c>
      <c r="J132" s="43">
        <v>87.599000000000004</v>
      </c>
      <c r="K132" s="51" t="s">
        <v>62</v>
      </c>
      <c r="L132" s="43">
        <v>13.02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35</v>
      </c>
      <c r="G133" s="43">
        <v>2.31</v>
      </c>
      <c r="H133" s="43">
        <v>0.23</v>
      </c>
      <c r="I133" s="43">
        <v>16.420000000000002</v>
      </c>
      <c r="J133" s="43">
        <v>78.364999999999995</v>
      </c>
      <c r="K133" s="52" t="s">
        <v>62</v>
      </c>
      <c r="L133" s="43">
        <v>2.27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25</v>
      </c>
      <c r="G134" s="43">
        <v>1.65</v>
      </c>
      <c r="H134" s="43">
        <v>0.3</v>
      </c>
      <c r="I134" s="43">
        <v>10.43</v>
      </c>
      <c r="J134" s="43">
        <v>48.344999999999999</v>
      </c>
      <c r="K134" s="44" t="s">
        <v>62</v>
      </c>
      <c r="L134" s="43">
        <v>1.2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9">SUM(G128:G136)</f>
        <v>20.309999999999999</v>
      </c>
      <c r="H137" s="19">
        <f t="shared" si="59"/>
        <v>16.64</v>
      </c>
      <c r="I137" s="19">
        <f t="shared" si="59"/>
        <v>107.04999999999998</v>
      </c>
      <c r="J137" s="19">
        <f t="shared" si="59"/>
        <v>644.22900000000004</v>
      </c>
      <c r="K137" s="25"/>
      <c r="L137" s="19">
        <f t="shared" ref="L137" si="60">SUM(L128:L136)</f>
        <v>122.11999999999999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1220</v>
      </c>
      <c r="G138" s="32">
        <f t="shared" ref="G138" si="61">G127+G137</f>
        <v>34.159999999999997</v>
      </c>
      <c r="H138" s="32">
        <f t="shared" ref="H138" si="62">H127+H137</f>
        <v>30.090000000000003</v>
      </c>
      <c r="I138" s="32">
        <f t="shared" ref="I138" si="63">I127+I137</f>
        <v>166.32</v>
      </c>
      <c r="J138" s="32">
        <f t="shared" ref="J138:L138" si="64">J127+J137</f>
        <v>1053.3714</v>
      </c>
      <c r="K138" s="32"/>
      <c r="L138" s="32">
        <f t="shared" si="64"/>
        <v>209.52999999999997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40">
        <v>190</v>
      </c>
      <c r="G139" s="40">
        <v>5.37</v>
      </c>
      <c r="H139" s="40">
        <v>4.74</v>
      </c>
      <c r="I139" s="40">
        <v>30.31</v>
      </c>
      <c r="J139" s="40">
        <v>180.99</v>
      </c>
      <c r="K139" s="51" t="s">
        <v>108</v>
      </c>
      <c r="L139" s="50">
        <v>25.44</v>
      </c>
    </row>
    <row r="140" spans="1:12" ht="15" x14ac:dyDescent="0.25">
      <c r="A140" s="23"/>
      <c r="B140" s="15"/>
      <c r="C140" s="11"/>
      <c r="D140" s="6"/>
      <c r="E140" s="50" t="s">
        <v>130</v>
      </c>
      <c r="F140" s="50">
        <v>20</v>
      </c>
      <c r="G140" s="50">
        <v>3.95</v>
      </c>
      <c r="H140" s="50">
        <v>3.99</v>
      </c>
      <c r="I140" s="50">
        <v>0</v>
      </c>
      <c r="J140" s="50">
        <v>52.59</v>
      </c>
      <c r="K140" s="51" t="s">
        <v>62</v>
      </c>
      <c r="L140" s="50">
        <v>8</v>
      </c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0.53</v>
      </c>
      <c r="H141" s="43">
        <v>0.11</v>
      </c>
      <c r="I141" s="43">
        <v>15</v>
      </c>
      <c r="J141" s="43">
        <v>61.27</v>
      </c>
      <c r="K141" s="51" t="s">
        <v>62</v>
      </c>
      <c r="L141" s="50">
        <v>8.9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2.7</v>
      </c>
      <c r="H142" s="43">
        <v>1.05</v>
      </c>
      <c r="I142" s="44">
        <v>18.66</v>
      </c>
      <c r="J142" s="43">
        <v>94.33</v>
      </c>
      <c r="K142" s="52" t="s">
        <v>86</v>
      </c>
      <c r="L142" s="50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52</v>
      </c>
      <c r="F143" s="43">
        <v>100</v>
      </c>
      <c r="G143" s="43">
        <v>0.4</v>
      </c>
      <c r="H143" s="43">
        <v>0.4</v>
      </c>
      <c r="I143" s="43">
        <v>11.6</v>
      </c>
      <c r="J143" s="43">
        <v>84.68</v>
      </c>
      <c r="K143" s="50"/>
      <c r="L143" s="50">
        <v>28.8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SUM(F120:F145)</f>
        <v>4220</v>
      </c>
      <c r="G146" s="19">
        <f>SUM(G120:G145)</f>
        <v>115.43000000000002</v>
      </c>
      <c r="H146" s="19">
        <f>SUM(H120:H145)</f>
        <v>100.55999999999999</v>
      </c>
      <c r="I146" s="19">
        <f>SUM(I120:I145)</f>
        <v>574.53</v>
      </c>
      <c r="J146" s="19">
        <f>SUM(J120:J145)</f>
        <v>3633.9741999999997</v>
      </c>
      <c r="K146" s="25"/>
      <c r="L146" s="19">
        <f t="shared" ref="L146" si="65">SUM(L139:L145)</f>
        <v>76.179999999999993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51</v>
      </c>
      <c r="F147" s="50">
        <v>20</v>
      </c>
      <c r="G147" s="50">
        <v>0.16</v>
      </c>
      <c r="H147" s="50">
        <v>0.02</v>
      </c>
      <c r="I147" s="50">
        <v>0.69</v>
      </c>
      <c r="J147" s="50">
        <v>3.1223000000000001</v>
      </c>
      <c r="K147" s="51" t="s">
        <v>114</v>
      </c>
      <c r="L147" s="43">
        <v>2.69</v>
      </c>
    </row>
    <row r="148" spans="1:12" ht="15" x14ac:dyDescent="0.25">
      <c r="A148" s="23"/>
      <c r="B148" s="15"/>
      <c r="C148" s="11"/>
      <c r="D148" s="7" t="s">
        <v>27</v>
      </c>
      <c r="E148" s="50" t="s">
        <v>131</v>
      </c>
      <c r="F148" s="50">
        <v>250</v>
      </c>
      <c r="G148" s="50">
        <v>3.21</v>
      </c>
      <c r="H148" s="50">
        <v>4.96</v>
      </c>
      <c r="I148" s="50">
        <v>14.41</v>
      </c>
      <c r="J148" s="50">
        <v>111.11</v>
      </c>
      <c r="K148" s="51" t="s">
        <v>112</v>
      </c>
      <c r="L148" s="43">
        <v>37.409999999999997</v>
      </c>
    </row>
    <row r="149" spans="1:12" ht="15" x14ac:dyDescent="0.25">
      <c r="A149" s="23"/>
      <c r="B149" s="15"/>
      <c r="C149" s="11"/>
      <c r="D149" s="7" t="s">
        <v>28</v>
      </c>
      <c r="E149" s="42" t="s">
        <v>119</v>
      </c>
      <c r="F149" s="43">
        <v>90</v>
      </c>
      <c r="G149" s="43">
        <v>10.48</v>
      </c>
      <c r="H149" s="43">
        <v>10.07</v>
      </c>
      <c r="I149" s="44">
        <v>2.19</v>
      </c>
      <c r="J149" s="43">
        <v>141.13</v>
      </c>
      <c r="K149" s="51" t="s">
        <v>113</v>
      </c>
      <c r="L149" s="43">
        <v>46.35</v>
      </c>
    </row>
    <row r="150" spans="1:12" ht="15" x14ac:dyDescent="0.25">
      <c r="A150" s="23"/>
      <c r="B150" s="15"/>
      <c r="C150" s="11"/>
      <c r="D150" s="7" t="s">
        <v>29</v>
      </c>
      <c r="E150" s="42" t="s">
        <v>118</v>
      </c>
      <c r="F150" s="43">
        <v>150</v>
      </c>
      <c r="G150" s="43">
        <v>3.63</v>
      </c>
      <c r="H150" s="43">
        <v>3.18</v>
      </c>
      <c r="I150" s="44">
        <v>38.26</v>
      </c>
      <c r="J150" s="43">
        <v>196.75</v>
      </c>
      <c r="K150" s="51" t="s">
        <v>115</v>
      </c>
      <c r="L150" s="43">
        <v>21.89</v>
      </c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0.24</v>
      </c>
      <c r="H151" s="43">
        <v>0.1</v>
      </c>
      <c r="I151" s="50">
        <v>14.6</v>
      </c>
      <c r="J151" s="43">
        <v>55.734999999999999</v>
      </c>
      <c r="K151" s="51" t="s">
        <v>62</v>
      </c>
      <c r="L151" s="43">
        <v>7.47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35</v>
      </c>
      <c r="G152" s="43">
        <v>2.31</v>
      </c>
      <c r="H152" s="43">
        <v>0.23</v>
      </c>
      <c r="I152" s="50">
        <v>16.420000000000002</v>
      </c>
      <c r="J152" s="43">
        <v>78.364999999999995</v>
      </c>
      <c r="K152" s="52" t="s">
        <v>62</v>
      </c>
      <c r="L152" s="43">
        <v>2.27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25</v>
      </c>
      <c r="G153" s="43">
        <v>1.65</v>
      </c>
      <c r="H153" s="43">
        <v>0.3</v>
      </c>
      <c r="I153" s="43">
        <v>10.43</v>
      </c>
      <c r="J153" s="43">
        <v>48.344999999999999</v>
      </c>
      <c r="K153" s="44"/>
      <c r="L153" s="43">
        <v>1.2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4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SUM(F129:F155)</f>
        <v>8210</v>
      </c>
      <c r="G156" s="19">
        <f>SUM(G129:G155)</f>
        <v>224.84000000000003</v>
      </c>
      <c r="H156" s="19">
        <f>SUM(H129:H155)</f>
        <v>193.07999999999998</v>
      </c>
      <c r="I156" s="19">
        <f>SUM(I129:I155)</f>
        <v>1127.5200000000002</v>
      </c>
      <c r="J156" s="19">
        <f>SUM(J129:J155)</f>
        <v>7084.2208999999993</v>
      </c>
      <c r="K156" s="25"/>
      <c r="L156" s="19">
        <f t="shared" ref="L156" si="66">SUM(L147:L155)</f>
        <v>119.27999999999999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12430</v>
      </c>
      <c r="G157" s="32">
        <f t="shared" ref="G157" si="67">G146+G156</f>
        <v>340.27000000000004</v>
      </c>
      <c r="H157" s="32">
        <f t="shared" ref="H157" si="68">H146+H156</f>
        <v>293.64</v>
      </c>
      <c r="I157" s="32">
        <f t="shared" ref="I157" si="69">I146+I156</f>
        <v>1702.0500000000002</v>
      </c>
      <c r="J157" s="32">
        <f t="shared" ref="J157:L157" si="70">J146+J156</f>
        <v>10718.195099999999</v>
      </c>
      <c r="K157" s="32"/>
      <c r="L157" s="32">
        <f t="shared" si="70"/>
        <v>195.45999999999998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190</v>
      </c>
      <c r="G158" s="40">
        <v>4.78</v>
      </c>
      <c r="H158" s="40">
        <v>4.58</v>
      </c>
      <c r="I158" s="50">
        <v>26.52</v>
      </c>
      <c r="J158" s="40">
        <v>165.01</v>
      </c>
      <c r="K158" s="51" t="s">
        <v>117</v>
      </c>
      <c r="L158" s="40">
        <v>25.65</v>
      </c>
    </row>
    <row r="159" spans="1:12" ht="15" x14ac:dyDescent="0.25">
      <c r="A159" s="23"/>
      <c r="B159" s="15"/>
      <c r="C159" s="11"/>
      <c r="D159" s="6"/>
      <c r="E159" s="50" t="s">
        <v>84</v>
      </c>
      <c r="F159" s="50">
        <v>125</v>
      </c>
      <c r="G159" s="50">
        <v>5.13</v>
      </c>
      <c r="H159" s="50">
        <v>1.88</v>
      </c>
      <c r="I159" s="50">
        <v>7.38</v>
      </c>
      <c r="J159" s="50">
        <v>69.525000000000006</v>
      </c>
      <c r="K159" s="51" t="s">
        <v>62</v>
      </c>
      <c r="L159" s="43">
        <v>42</v>
      </c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0.08</v>
      </c>
      <c r="H160" s="43">
        <v>0.02</v>
      </c>
      <c r="I160" s="43">
        <v>9.84</v>
      </c>
      <c r="J160" s="43">
        <v>37.802</v>
      </c>
      <c r="K160" s="51" t="s">
        <v>62</v>
      </c>
      <c r="L160" s="43">
        <v>3.49</v>
      </c>
    </row>
    <row r="161" spans="1:12" ht="15" x14ac:dyDescent="0.25">
      <c r="A161" s="23"/>
      <c r="B161" s="15"/>
      <c r="C161" s="11"/>
      <c r="D161" s="7" t="s">
        <v>23</v>
      </c>
      <c r="E161" s="50" t="s">
        <v>41</v>
      </c>
      <c r="F161" s="50">
        <v>50</v>
      </c>
      <c r="G161" s="50">
        <v>2.7</v>
      </c>
      <c r="H161" s="50">
        <v>1.05</v>
      </c>
      <c r="I161" s="50">
        <v>18.66</v>
      </c>
      <c r="J161" s="50">
        <v>94.33</v>
      </c>
      <c r="K161" s="52" t="s">
        <v>64</v>
      </c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73</v>
      </c>
      <c r="F163" s="43">
        <v>10</v>
      </c>
      <c r="G163" s="43">
        <v>0.08</v>
      </c>
      <c r="H163" s="43">
        <v>7.25</v>
      </c>
      <c r="I163" s="43">
        <v>0.13</v>
      </c>
      <c r="J163" s="43">
        <v>66.063999999999993</v>
      </c>
      <c r="K163" s="44"/>
      <c r="L163" s="43">
        <v>9.6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SUM(F139:F164)</f>
        <v>26765</v>
      </c>
      <c r="G165" s="19">
        <f>SUM(G139:G164)</f>
        <v>727.94000000000017</v>
      </c>
      <c r="H165" s="19">
        <f>SUM(H139:H164)</f>
        <v>631.20999999999992</v>
      </c>
      <c r="I165" s="19">
        <f>SUM(I139:I164)</f>
        <v>3639.2000000000003</v>
      </c>
      <c r="J165" s="19">
        <f>SUM(J139:J164)</f>
        <v>22977.538499999995</v>
      </c>
      <c r="K165" s="25"/>
      <c r="L165" s="19">
        <f t="shared" ref="L165" si="71">SUM(L158:L164)</f>
        <v>85.78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4"/>
      <c r="J166" s="43"/>
      <c r="K166" s="51" t="s">
        <v>62</v>
      </c>
      <c r="L166" s="50"/>
    </row>
    <row r="167" spans="1:12" ht="15" x14ac:dyDescent="0.25">
      <c r="A167" s="23"/>
      <c r="B167" s="15"/>
      <c r="C167" s="11"/>
      <c r="D167" s="7" t="s">
        <v>27</v>
      </c>
      <c r="E167" s="42" t="s">
        <v>96</v>
      </c>
      <c r="F167" s="43">
        <v>250</v>
      </c>
      <c r="G167" s="43">
        <v>2.13</v>
      </c>
      <c r="H167" s="43">
        <v>5.25</v>
      </c>
      <c r="I167" s="44">
        <v>12.72</v>
      </c>
      <c r="J167" s="43">
        <v>102.58</v>
      </c>
      <c r="K167" s="51" t="s">
        <v>120</v>
      </c>
      <c r="L167" s="50">
        <v>20.51</v>
      </c>
    </row>
    <row r="168" spans="1:12" ht="15" x14ac:dyDescent="0.25">
      <c r="A168" s="23"/>
      <c r="B168" s="15"/>
      <c r="C168" s="11"/>
      <c r="D168" s="7" t="s">
        <v>28</v>
      </c>
      <c r="E168" s="42" t="s">
        <v>122</v>
      </c>
      <c r="F168" s="43">
        <v>200</v>
      </c>
      <c r="G168" s="43">
        <v>19.760000000000002</v>
      </c>
      <c r="H168" s="43">
        <v>21.81</v>
      </c>
      <c r="I168" s="50">
        <v>21.33</v>
      </c>
      <c r="J168" s="43">
        <v>538.02</v>
      </c>
      <c r="K168" s="51" t="s">
        <v>91</v>
      </c>
      <c r="L168" s="50">
        <v>103.06</v>
      </c>
    </row>
    <row r="169" spans="1:12" ht="15" x14ac:dyDescent="0.25">
      <c r="A169" s="23"/>
      <c r="B169" s="15"/>
      <c r="C169" s="11"/>
      <c r="D169" s="7" t="s">
        <v>29</v>
      </c>
      <c r="E169" s="50"/>
      <c r="F169" s="50"/>
      <c r="G169" s="50"/>
      <c r="H169" s="50"/>
      <c r="I169" s="50"/>
      <c r="J169" s="50"/>
      <c r="K169" s="51" t="s">
        <v>92</v>
      </c>
      <c r="L169" s="50"/>
    </row>
    <row r="170" spans="1:12" ht="15" x14ac:dyDescent="0.25">
      <c r="A170" s="23"/>
      <c r="B170" s="15"/>
      <c r="C170" s="11"/>
      <c r="D170" s="7" t="s">
        <v>30</v>
      </c>
      <c r="E170" s="42" t="s">
        <v>123</v>
      </c>
      <c r="F170" s="43">
        <v>200</v>
      </c>
      <c r="G170" s="43">
        <v>0.12</v>
      </c>
      <c r="H170" s="43">
        <v>0.04</v>
      </c>
      <c r="I170" s="50">
        <v>11.94</v>
      </c>
      <c r="J170" s="43">
        <v>46.515999999999998</v>
      </c>
      <c r="K170" s="51" t="s">
        <v>121</v>
      </c>
      <c r="L170" s="50">
        <v>11.39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35</v>
      </c>
      <c r="G171" s="43">
        <v>2.31</v>
      </c>
      <c r="H171" s="43">
        <v>0.23</v>
      </c>
      <c r="I171" s="44">
        <v>16.420000000000002</v>
      </c>
      <c r="J171" s="43">
        <v>78.364999999999995</v>
      </c>
      <c r="K171" s="51" t="s">
        <v>71</v>
      </c>
      <c r="L171" s="50">
        <v>2.27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25</v>
      </c>
      <c r="G172" s="43">
        <v>1.65</v>
      </c>
      <c r="H172" s="43">
        <v>0.3</v>
      </c>
      <c r="I172" s="44">
        <v>10.43</v>
      </c>
      <c r="J172" s="43">
        <v>48.344999999999999</v>
      </c>
      <c r="K172" s="51" t="s">
        <v>62</v>
      </c>
      <c r="L172" s="50">
        <v>1.2</v>
      </c>
    </row>
    <row r="173" spans="1:12" ht="15" x14ac:dyDescent="0.25">
      <c r="A173" s="23"/>
      <c r="B173" s="15"/>
      <c r="C173" s="11"/>
      <c r="D173" s="6"/>
      <c r="E173" s="50"/>
      <c r="F173" s="50"/>
      <c r="G173" s="50"/>
      <c r="H173" s="50"/>
      <c r="I173" s="50"/>
      <c r="J173" s="50"/>
      <c r="K173" s="52" t="s">
        <v>62</v>
      </c>
      <c r="L173" s="50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" si="72">SUM(G166:G174)</f>
        <v>25.97</v>
      </c>
      <c r="H175" s="19">
        <f>SUM(H166:H174)</f>
        <v>27.63</v>
      </c>
      <c r="I175" s="19">
        <f>SUM(I166:I174)</f>
        <v>72.84</v>
      </c>
      <c r="J175" s="19">
        <f>SUM(J166:J174)</f>
        <v>813.82600000000002</v>
      </c>
      <c r="K175" s="25"/>
      <c r="L175" s="19">
        <f t="shared" ref="L175" si="73">SUM(L166:L174)</f>
        <v>138.43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27475</v>
      </c>
      <c r="G176" s="32">
        <f t="shared" ref="G176" si="74">G165+G175</f>
        <v>753.9100000000002</v>
      </c>
      <c r="H176" s="32">
        <f t="shared" ref="H176" si="75">H165+H175</f>
        <v>658.83999999999992</v>
      </c>
      <c r="I176" s="32">
        <f t="shared" ref="I176" si="76">I165+I175</f>
        <v>3712.0400000000004</v>
      </c>
      <c r="J176" s="32">
        <f t="shared" ref="J176:L176" si="77">J165+J175</f>
        <v>23791.364499999996</v>
      </c>
      <c r="K176" s="32"/>
      <c r="L176" s="32">
        <f t="shared" si="77"/>
        <v>224.21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132</v>
      </c>
      <c r="F177" s="50">
        <v>200</v>
      </c>
      <c r="G177" s="50">
        <v>14.8</v>
      </c>
      <c r="H177" s="50">
        <v>16.510000000000002</v>
      </c>
      <c r="I177" s="50">
        <v>36.71</v>
      </c>
      <c r="J177" s="50">
        <v>353.25</v>
      </c>
      <c r="K177" s="51" t="s">
        <v>85</v>
      </c>
      <c r="L177" s="40">
        <v>82</v>
      </c>
    </row>
    <row r="178" spans="1:12" ht="15" x14ac:dyDescent="0.25">
      <c r="A178" s="23"/>
      <c r="B178" s="15"/>
      <c r="C178" s="11"/>
      <c r="D178" s="6"/>
      <c r="E178" s="42" t="s">
        <v>133</v>
      </c>
      <c r="F178" s="43">
        <v>50</v>
      </c>
      <c r="G178" s="43">
        <v>3.23</v>
      </c>
      <c r="H178" s="43">
        <v>6.42</v>
      </c>
      <c r="I178" s="50">
        <v>19.649999999999999</v>
      </c>
      <c r="J178" s="43">
        <v>150.9</v>
      </c>
      <c r="K178" s="51" t="s">
        <v>62</v>
      </c>
      <c r="L178" s="43">
        <v>11.6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0.12</v>
      </c>
      <c r="H179" s="43">
        <v>0.02</v>
      </c>
      <c r="I179" s="50">
        <v>9.83</v>
      </c>
      <c r="J179" s="43">
        <v>38.659999999999997</v>
      </c>
      <c r="K179" s="51" t="s">
        <v>62</v>
      </c>
      <c r="L179" s="43">
        <v>6.05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2.7</v>
      </c>
      <c r="H180" s="43">
        <v>1.05</v>
      </c>
      <c r="I180" s="50">
        <v>18.66</v>
      </c>
      <c r="J180" s="43">
        <v>94.33</v>
      </c>
      <c r="K180" s="52" t="s">
        <v>76</v>
      </c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SUM(F158:F183)</f>
        <v>56735</v>
      </c>
      <c r="G184" s="19">
        <f>SUM(G158:G183)</f>
        <v>1567.4100000000003</v>
      </c>
      <c r="H184" s="19">
        <f>SUM(H158:H183)</f>
        <v>1384.0899999999997</v>
      </c>
      <c r="I184" s="19">
        <f>SUM(I158:I183)</f>
        <v>7644.3</v>
      </c>
      <c r="J184" s="19">
        <f>SUM(J158:J183)</f>
        <v>49466.425999999999</v>
      </c>
      <c r="K184" s="25"/>
      <c r="L184" s="19">
        <f t="shared" ref="L184" si="78">SUM(L177:L183)</f>
        <v>104.69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134</v>
      </c>
      <c r="F185" s="43">
        <v>20</v>
      </c>
      <c r="G185" s="43">
        <v>0.22</v>
      </c>
      <c r="H185" s="43">
        <v>0.04</v>
      </c>
      <c r="I185" s="50">
        <v>1.02</v>
      </c>
      <c r="J185" s="43">
        <v>5.08</v>
      </c>
      <c r="K185" s="51" t="s">
        <v>97</v>
      </c>
      <c r="L185" s="43">
        <v>7.34</v>
      </c>
    </row>
    <row r="186" spans="1:12" ht="15" x14ac:dyDescent="0.25">
      <c r="A186" s="23"/>
      <c r="B186" s="15"/>
      <c r="C186" s="11"/>
      <c r="D186" s="7" t="s">
        <v>27</v>
      </c>
      <c r="E186" s="50" t="s">
        <v>135</v>
      </c>
      <c r="F186" s="50">
        <v>250</v>
      </c>
      <c r="G186" s="50">
        <v>2.3199999999999998</v>
      </c>
      <c r="H186" s="50">
        <v>5.89</v>
      </c>
      <c r="I186" s="50">
        <v>15.4</v>
      </c>
      <c r="J186" s="50">
        <v>120.64</v>
      </c>
      <c r="K186" s="51" t="s">
        <v>106</v>
      </c>
      <c r="L186" s="43">
        <v>15.57</v>
      </c>
    </row>
    <row r="187" spans="1:12" ht="15" x14ac:dyDescent="0.25">
      <c r="A187" s="23"/>
      <c r="B187" s="15"/>
      <c r="C187" s="11"/>
      <c r="D187" s="7" t="s">
        <v>28</v>
      </c>
      <c r="E187" s="50" t="s">
        <v>136</v>
      </c>
      <c r="F187" s="50">
        <v>80</v>
      </c>
      <c r="G187" s="50">
        <v>14.68</v>
      </c>
      <c r="H187" s="50">
        <v>9.89</v>
      </c>
      <c r="I187" s="50">
        <v>1.98</v>
      </c>
      <c r="J187" s="50">
        <v>155.56</v>
      </c>
      <c r="K187" s="51" t="s">
        <v>115</v>
      </c>
      <c r="L187" s="43">
        <v>77.7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3.11</v>
      </c>
      <c r="H188" s="43">
        <v>3.67</v>
      </c>
      <c r="I188" s="50">
        <v>22.07</v>
      </c>
      <c r="J188" s="43">
        <v>132.59</v>
      </c>
      <c r="K188" s="51" t="s">
        <v>62</v>
      </c>
      <c r="L188" s="43">
        <v>23.44</v>
      </c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1.02</v>
      </c>
      <c r="H189" s="43">
        <v>0.06</v>
      </c>
      <c r="I189" s="50">
        <v>23.18</v>
      </c>
      <c r="J189" s="43">
        <v>87.599000000000004</v>
      </c>
      <c r="K189" s="52" t="s">
        <v>62</v>
      </c>
      <c r="L189" s="43">
        <v>13.02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35</v>
      </c>
      <c r="G190" s="43">
        <v>2.31</v>
      </c>
      <c r="H190" s="43">
        <v>0.23</v>
      </c>
      <c r="I190" s="43">
        <v>16.420000000000002</v>
      </c>
      <c r="J190" s="43">
        <v>78.364999999999995</v>
      </c>
      <c r="K190" s="44"/>
      <c r="L190" s="43">
        <v>2.27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25</v>
      </c>
      <c r="G191" s="43">
        <v>1.65</v>
      </c>
      <c r="H191" s="43">
        <v>0.3</v>
      </c>
      <c r="I191" s="43">
        <v>10.43</v>
      </c>
      <c r="J191" s="43">
        <v>48.344999999999999</v>
      </c>
      <c r="K191" s="44"/>
      <c r="L191" s="43">
        <v>1.2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9">SUM(G185:G193)</f>
        <v>25.309999999999995</v>
      </c>
      <c r="H194" s="19">
        <f>SUM(H185:H193)</f>
        <v>20.080000000000002</v>
      </c>
      <c r="I194" s="19">
        <f t="shared" si="79"/>
        <v>90.5</v>
      </c>
      <c r="J194" s="19">
        <f t="shared" si="79"/>
        <v>628.17899999999997</v>
      </c>
      <c r="K194" s="25"/>
      <c r="L194" s="19">
        <f t="shared" ref="L194" si="80">SUM(L185:L193)</f>
        <v>140.54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57495</v>
      </c>
      <c r="G195" s="32">
        <f t="shared" ref="G195" si="81">G184+G194</f>
        <v>1592.7200000000003</v>
      </c>
      <c r="H195" s="32">
        <f t="shared" ref="H195" si="82">H184+H194</f>
        <v>1404.1699999999996</v>
      </c>
      <c r="I195" s="32">
        <f t="shared" ref="I195" si="83">I184+I194</f>
        <v>7734.8</v>
      </c>
      <c r="J195" s="32">
        <f t="shared" ref="J195:L195" si="84">J184+J194</f>
        <v>50094.604999999996</v>
      </c>
      <c r="K195" s="32"/>
      <c r="L195" s="32">
        <f t="shared" si="84"/>
        <v>245.23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10629.5</v>
      </c>
      <c r="G196" s="34">
        <f t="shared" ref="G196:J196" si="85">(G24+G43+G62+G81+G100+G119+G138+G157+G176+G195)/(IF(G24=0,0,1)+IF(G43=0,0,1)+IF(G62=0,0,1)+IF(G81=0,0,1)+IF(G100=0,0,1)+IF(G119=0,0,1)+IF(G138=0,0,1)+IF(G157=0,0,1)+IF(G176=0,0,1)+IF(G195=0,0,1))</f>
        <v>297.01400000000001</v>
      </c>
      <c r="H196" s="34">
        <f t="shared" si="85"/>
        <v>260.53099999999995</v>
      </c>
      <c r="I196" s="34">
        <f t="shared" si="85"/>
        <v>1421.3709999999999</v>
      </c>
      <c r="J196" s="34">
        <f t="shared" si="85"/>
        <v>9286.4737443349477</v>
      </c>
      <c r="K196" s="34"/>
      <c r="L196" s="34">
        <f t="shared" ref="L196" si="86">(L24+L43+L62+L81+L100+L119+L138+L157+L176+L195)/(IF(L24=0,0,1)+IF(L43=0,0,1)+IF(L62=0,0,1)+IF(L81=0,0,1)+IF(L100=0,0,1)+IF(L119=0,0,1)+IF(L138=0,0,1)+IF(L157=0,0,1)+IF(L176=0,0,1)+IF(L195=0,0,1))</f>
        <v>208.62599999999998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Викторовна</cp:lastModifiedBy>
  <dcterms:created xsi:type="dcterms:W3CDTF">2022-05-16T14:23:56Z</dcterms:created>
  <dcterms:modified xsi:type="dcterms:W3CDTF">2023-10-19T04:08:53Z</dcterms:modified>
</cp:coreProperties>
</file>